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26b1fbf1bd656f30d479f84c856dc6f04a42448c/47804066510/d47ae853-37c5-49c4-9bc3-2e09ab44188e/"/>
    </mc:Choice>
  </mc:AlternateContent>
  <xr:revisionPtr revIDLastSave="0" documentId="13_ncr:1_{5AA687BE-4EBC-49B3-A1CF-33AA9BCBFAEA}" xr6:coauthVersionLast="47" xr6:coauthVersionMax="47" xr10:uidLastSave="{00000000-0000-0000-0000-000000000000}"/>
  <bookViews>
    <workbookView xWindow="-110" yWindow="-110" windowWidth="19420" windowHeight="10420" xr2:uid="{DDD335D3-9C53-4114-8620-BE14AA533763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39" i="1"/>
  <c r="C38" i="1"/>
  <c r="C40" i="1" s="1"/>
  <c r="C39" i="1"/>
  <c r="C29" i="1"/>
  <c r="D21" i="1"/>
  <c r="C21" i="1"/>
  <c r="E20" i="1" l="1"/>
  <c r="D15" i="1"/>
  <c r="C15" i="1"/>
  <c r="C13" i="1" s="1"/>
  <c r="D29" i="1"/>
  <c r="D27" i="1" s="1"/>
  <c r="C27" i="1"/>
  <c r="C28" i="1" l="1"/>
  <c r="D13" i="1"/>
  <c r="D28" i="1" s="1"/>
  <c r="E38" i="1" s="1"/>
  <c r="E29" i="1"/>
  <c r="E27" i="1"/>
  <c r="E26" i="1"/>
  <c r="E25" i="1"/>
  <c r="E24" i="1"/>
  <c r="E23" i="1"/>
  <c r="E22" i="1"/>
  <c r="E21" i="1"/>
  <c r="E19" i="1"/>
  <c r="E18" i="1"/>
  <c r="E17" i="1"/>
  <c r="E16" i="1"/>
  <c r="E15" i="1"/>
  <c r="E14" i="1"/>
  <c r="G38" i="1" l="1"/>
  <c r="E40" i="1"/>
  <c r="E39" i="1"/>
  <c r="E13" i="1"/>
  <c r="E28" i="1"/>
  <c r="C30" i="1" s="1"/>
  <c r="G40" i="1" l="1"/>
  <c r="G39" i="1"/>
</calcChain>
</file>

<file path=xl/sharedStrings.xml><?xml version="1.0" encoding="utf-8"?>
<sst xmlns="http://schemas.openxmlformats.org/spreadsheetml/2006/main" count="71" uniqueCount="59">
  <si>
    <t>Rea nr</t>
  </si>
  <si>
    <t>Kulukoht</t>
  </si>
  <si>
    <t>Aasta</t>
  </si>
  <si>
    <t>Kokku</t>
  </si>
  <si>
    <t xml:space="preserve">Abikõlblik kulu </t>
  </si>
  <si>
    <t>1</t>
  </si>
  <si>
    <t>TAT otsesed kulud</t>
  </si>
  <si>
    <t>1.1</t>
  </si>
  <si>
    <t>TAT juhtimiskulud</t>
  </si>
  <si>
    <t>1.2</t>
  </si>
  <si>
    <t>Sotsiaalteenuste kättesaadavuse ja kvaliteedi parandamine</t>
  </si>
  <si>
    <t>1.2.1</t>
  </si>
  <si>
    <t>Otsene personalikulu</t>
  </si>
  <si>
    <t>1.2.2</t>
  </si>
  <si>
    <t>1.2.3</t>
  </si>
  <si>
    <t>Vabatahtliku tegevuse soodustamine hoolekandes</t>
  </si>
  <si>
    <t>1.2.4</t>
  </si>
  <si>
    <t>1.3</t>
  </si>
  <si>
    <t>Uuenduslike ja integreeritud teenuste arendamine ja pakkumine ning abi korralduse tõhustamine sotsiaalvaldkonnas</t>
  </si>
  <si>
    <t>1.3.1</t>
  </si>
  <si>
    <t>1.3.2</t>
  </si>
  <si>
    <t>1.3.3</t>
  </si>
  <si>
    <t>1.3.4</t>
  </si>
  <si>
    <t>1.3.5</t>
  </si>
  <si>
    <t xml:space="preserve">Inimesekeskse teenuse korraldamise arendamine 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</si>
  <si>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</si>
  <si>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</si>
  <si>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</si>
  <si>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</si>
  <si>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</si>
  <si>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</si>
  <si>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</si>
  <si>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</si>
  <si>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</si>
  <si>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TAT finantsplaan</t>
  </si>
  <si>
    <t>2025-2027</t>
  </si>
  <si>
    <t>kokku</t>
  </si>
  <si>
    <t>Finantsallikate jaotus</t>
  </si>
  <si>
    <t>Summa</t>
  </si>
  <si>
    <t>Osakaal (%)</t>
  </si>
  <si>
    <t>Toetus kokku (rida 2.1 + rida 2.2)</t>
  </si>
  <si>
    <t>sh ESF+i osalus (kuni 70%)</t>
  </si>
  <si>
    <t>sh riiklik kaasfinantseering</t>
  </si>
  <si>
    <t>1.2.5</t>
  </si>
  <si>
    <t>TAT eelarve kulukohtade kaupa</t>
  </si>
  <si>
    <t>TAT nimi:  Laste ja perede toetamine</t>
  </si>
  <si>
    <t>TAT elluviija: Sotsiaalministeerium</t>
  </si>
  <si>
    <t>Lisa 2</t>
  </si>
  <si>
    <t>Sotsiaalkaitseministri ………..2023. a käskkirjaga nr …</t>
  </si>
  <si>
    <t>Teenuse arendamine psüühika- ja sõltuvushäirega inimestele</t>
  </si>
  <si>
    <t xml:space="preserve">Teenuste kvaliteedi edendamine ja kohaliku omavalitsuse üksuste võimestamine hoolekandelise abi korraldamisel  </t>
  </si>
  <si>
    <t>Teavitustegevused sihtrühmadele</t>
  </si>
  <si>
    <t>Kuulmislangusega inimestele tõlketeenuste pakkumine</t>
  </si>
  <si>
    <t xml:space="preserve">Uuenduslike lahenduste kasutuselevõtu toetamine sotsiaalvaldkonnas </t>
  </si>
  <si>
    <t xml:space="preserve">Pikaajalise hoolduse kättesaadavuse ja kvaliteedi parandamine </t>
  </si>
  <si>
    <t>Toetatud otsuse süsteemi väljatöötamine ja rakendamine</t>
  </si>
  <si>
    <r>
      <t>Eelarve kokku (2023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2027)</t>
    </r>
  </si>
  <si>
    <t xml:space="preserve">kinnitatud toetuse andmise tingimused “Pikaajalise hoolduse kättesaadavuse ja kvaliteedi parandamine“ </t>
  </si>
  <si>
    <t>TAT abikõlblikkuse periood: 01.01.2023–31.12.2027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</si>
</sst>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lightDown">
        <bgColor theme="0" tint="-4.9989318521683403E-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1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/>
    </xf>
    <xf numFmtId="3" fontId="2" fillId="0" borderId="1" xfId="1" applyNumberForma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3" fontId="1" fillId="0" borderId="1" xfId="0" applyNumberFormat="1" applyFont="1" applyBorder="1"/>
    <xf numFmtId="49" fontId="3" fillId="3" borderId="3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1" applyNumberFormat="1" applyFont="1" applyFill="1" applyBorder="1" applyAlignment="1">
      <alignment vertical="center"/>
    </xf>
    <xf numFmtId="49" fontId="2" fillId="0" borderId="1" xfId="1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1" applyNumberForma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49" fontId="3" fillId="3" borderId="1" xfId="1" applyNumberFormat="1" applyFont="1" applyFill="1" applyBorder="1" applyAlignment="1">
      <alignment vertical="center"/>
    </xf>
    <xf numFmtId="49" fontId="2" fillId="0" borderId="3" xfId="1" applyNumberFormat="1" applyBorder="1" applyAlignment="1">
      <alignment vertical="center"/>
    </xf>
    <xf numFmtId="0" fontId="2" fillId="0" borderId="1" xfId="1" applyBorder="1" applyAlignment="1">
      <alignment vertical="center" wrapText="1"/>
    </xf>
    <xf numFmtId="49" fontId="2" fillId="2" borderId="3" xfId="1" applyNumberForma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3" fontId="2" fillId="2" borderId="1" xfId="1" applyNumberFormat="1" applyFill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0" fontId="3" fillId="2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top" wrapText="1"/>
    </xf>
    <xf numFmtId="3" fontId="3" fillId="0" borderId="1" xfId="2" applyNumberFormat="1" applyFont="1" applyBorder="1" applyAlignment="1">
      <alignment horizontal="center"/>
    </xf>
    <xf numFmtId="0" fontId="3" fillId="0" borderId="1" xfId="1" applyFont="1" applyBorder="1"/>
    <xf numFmtId="3" fontId="3" fillId="0" borderId="1" xfId="1" applyNumberFormat="1" applyFont="1" applyBorder="1" applyAlignment="1">
      <alignment horizontal="center" vertical="top" wrapText="1"/>
    </xf>
    <xf numFmtId="3" fontId="2" fillId="4" borderId="1" xfId="1" applyNumberFormat="1" applyFill="1" applyBorder="1" applyAlignment="1">
      <alignment vertical="center"/>
    </xf>
    <xf numFmtId="0" fontId="3" fillId="0" borderId="1" xfId="1" applyFont="1" applyBorder="1" applyAlignment="1">
      <alignment horizontal="center" vertical="top"/>
    </xf>
    <xf numFmtId="0" fontId="1" fillId="0" borderId="0" xfId="0" applyFont="1"/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wrapText="1"/>
    </xf>
    <xf numFmtId="3" fontId="2" fillId="2" borderId="0" xfId="1" applyNumberFormat="1" applyFill="1" applyAlignment="1">
      <alignment horizontal="right"/>
    </xf>
    <xf numFmtId="3" fontId="2" fillId="0" borderId="0" xfId="1" applyNumberFormat="1" applyAlignment="1">
      <alignment horizontal="right"/>
    </xf>
    <xf numFmtId="0" fontId="2" fillId="0" borderId="0" xfId="1" applyAlignment="1">
      <alignment horizontal="left"/>
    </xf>
    <xf numFmtId="0" fontId="2" fillId="0" borderId="0" xfId="1" applyAlignment="1">
      <alignment wrapText="1"/>
    </xf>
    <xf numFmtId="0" fontId="2" fillId="0" borderId="4" xfId="1" applyBorder="1" applyAlignment="1">
      <alignment horizontal="left" vertical="top"/>
    </xf>
    <xf numFmtId="0" fontId="3" fillId="0" borderId="5" xfId="1" applyFont="1" applyBorder="1" applyAlignment="1">
      <alignment horizontal="center" vertical="top" wrapText="1"/>
    </xf>
    <xf numFmtId="3" fontId="3" fillId="0" borderId="7" xfId="2" applyNumberFormat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11" xfId="1" applyNumberFormat="1" applyFont="1" applyBorder="1" applyAlignment="1">
      <alignment horizontal="center" vertical="top" wrapText="1"/>
    </xf>
    <xf numFmtId="0" fontId="3" fillId="0" borderId="10" xfId="1" applyFont="1" applyBorder="1" applyAlignment="1">
      <alignment horizontal="left" vertical="top"/>
    </xf>
    <xf numFmtId="3" fontId="3" fillId="2" borderId="1" xfId="1" applyNumberFormat="1" applyFont="1" applyFill="1" applyBorder="1" applyAlignment="1">
      <alignment vertical="top"/>
    </xf>
    <xf numFmtId="0" fontId="3" fillId="0" borderId="1" xfId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3" fillId="0" borderId="11" xfId="1" applyFont="1" applyBorder="1" applyAlignment="1">
      <alignment vertical="top"/>
    </xf>
    <xf numFmtId="49" fontId="2" fillId="0" borderId="10" xfId="1" applyNumberFormat="1" applyBorder="1" applyAlignment="1">
      <alignment horizontal="left" vertical="top"/>
    </xf>
    <xf numFmtId="0" fontId="2" fillId="0" borderId="1" xfId="1" applyBorder="1" applyAlignment="1">
      <alignment vertical="top" wrapText="1" shrinkToFit="1"/>
    </xf>
    <xf numFmtId="3" fontId="2" fillId="2" borderId="1" xfId="1" applyNumberFormat="1" applyFill="1" applyBorder="1" applyAlignment="1">
      <alignment vertical="top"/>
    </xf>
    <xf numFmtId="3" fontId="2" fillId="0" borderId="1" xfId="1" applyNumberFormat="1" applyBorder="1" applyAlignment="1">
      <alignment vertical="top"/>
    </xf>
    <xf numFmtId="3" fontId="2" fillId="0" borderId="2" xfId="1" applyNumberFormat="1" applyBorder="1" applyAlignment="1">
      <alignment vertical="top"/>
    </xf>
    <xf numFmtId="0" fontId="2" fillId="0" borderId="1" xfId="1" applyBorder="1" applyAlignment="1">
      <alignment vertical="top"/>
    </xf>
    <xf numFmtId="0" fontId="2" fillId="0" borderId="11" xfId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3" fontId="2" fillId="0" borderId="1" xfId="1" applyNumberFormat="1" applyBorder="1" applyAlignment="1">
      <alignment horizontal="right" vertical="center"/>
    </xf>
    <xf numFmtId="3" fontId="2" fillId="0" borderId="2" xfId="1" applyNumberFormat="1" applyBorder="1" applyAlignment="1">
      <alignment horizontal="right" vertical="center"/>
    </xf>
    <xf numFmtId="0" fontId="3" fillId="0" borderId="0" xfId="1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 vertical="center" wrapText="1"/>
    </xf>
    <xf numFmtId="3" fontId="3" fillId="0" borderId="6" xfId="2" applyNumberFormat="1" applyFont="1" applyBorder="1" applyAlignment="1">
      <alignment horizontal="center" vertical="top" wrapText="1"/>
    </xf>
    <xf numFmtId="3" fontId="3" fillId="0" borderId="9" xfId="2" applyNumberFormat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/>
    </xf>
    <xf numFmtId="3" fontId="3" fillId="0" borderId="6" xfId="2" applyNumberFormat="1" applyFont="1" applyBorder="1" applyAlignment="1">
      <alignment horizontal="center" vertical="top"/>
    </xf>
    <xf numFmtId="3" fontId="3" fillId="0" borderId="7" xfId="2" applyNumberFormat="1" applyFont="1" applyBorder="1" applyAlignment="1">
      <alignment horizontal="center" vertical="top"/>
    </xf>
    <xf numFmtId="3" fontId="3" fillId="0" borderId="8" xfId="2" applyNumberFormat="1" applyFont="1" applyBorder="1" applyAlignment="1">
      <alignment horizontal="center" vertical="top"/>
    </xf>
  </cellXfs>
  <cellStyles count="3">
    <cellStyle name="Koma 2" xfId="2" xr:uid="{21912E82-4C4E-4CB1-97EE-9A4501314179}"/>
    <cellStyle name="Normaallaad" xfId="0" builtinId="0"/>
    <cellStyle name="Normaallaad 2" xfId="1" xr:uid="{6E526C43-207D-4421-8DE2-0EDB2BC2B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17BB-C9AD-4FB7-A934-EBCB7D02E23F}">
  <dimension ref="A1:J40"/>
  <sheetViews>
    <sheetView tabSelected="1" topLeftCell="A22" workbookViewId="0">
      <selection activeCell="C30" sqref="C30"/>
    </sheetView>
  </sheetViews>
  <sheetFormatPr defaultRowHeight="14.5" x14ac:dyDescent="0.35"/>
  <cols>
    <col min="2" max="2" width="53" customWidth="1"/>
    <col min="3" max="3" width="13.453125" bestFit="1" customWidth="1"/>
    <col min="4" max="4" width="13.453125" customWidth="1"/>
    <col min="5" max="5" width="12.453125" style="34" customWidth="1"/>
    <col min="7" max="7" width="12" customWidth="1"/>
    <col min="8" max="9" width="10.26953125" customWidth="1"/>
  </cols>
  <sheetData>
    <row r="1" spans="1:5" x14ac:dyDescent="0.35">
      <c r="C1" s="65" t="s">
        <v>48</v>
      </c>
    </row>
    <row r="2" spans="1:5" ht="21" customHeight="1" x14ac:dyDescent="0.35">
      <c r="C2" s="66" t="s">
        <v>57</v>
      </c>
      <c r="D2" s="66"/>
      <c r="E2" s="66"/>
    </row>
    <row r="3" spans="1:5" ht="21.75" customHeight="1" x14ac:dyDescent="0.35">
      <c r="C3" s="66"/>
      <c r="D3" s="66"/>
      <c r="E3" s="66"/>
    </row>
    <row r="4" spans="1:5" x14ac:dyDescent="0.35">
      <c r="E4" s="64" t="s">
        <v>47</v>
      </c>
    </row>
    <row r="5" spans="1:5" x14ac:dyDescent="0.35">
      <c r="A5" s="63" t="s">
        <v>44</v>
      </c>
      <c r="B5" s="40"/>
    </row>
    <row r="6" spans="1:5" x14ac:dyDescent="0.35">
      <c r="A6" s="39" t="s">
        <v>58</v>
      </c>
      <c r="B6" s="40"/>
    </row>
    <row r="7" spans="1:5" ht="15" customHeight="1" x14ac:dyDescent="0.35">
      <c r="A7" s="39" t="s">
        <v>45</v>
      </c>
      <c r="B7" s="40" t="s">
        <v>54</v>
      </c>
    </row>
    <row r="8" spans="1:5" x14ac:dyDescent="0.35">
      <c r="A8" s="39" t="s">
        <v>46</v>
      </c>
      <c r="B8" s="40"/>
    </row>
    <row r="9" spans="1:5" x14ac:dyDescent="0.35">
      <c r="A9" s="69" t="s">
        <v>0</v>
      </c>
      <c r="B9" s="70" t="s">
        <v>1</v>
      </c>
      <c r="C9" s="71" t="s">
        <v>2</v>
      </c>
      <c r="D9" s="71"/>
      <c r="E9" s="30"/>
    </row>
    <row r="10" spans="1:5" x14ac:dyDescent="0.35">
      <c r="A10" s="69"/>
      <c r="B10" s="70"/>
      <c r="C10" s="29">
        <v>2023</v>
      </c>
      <c r="D10" s="29">
        <v>2024</v>
      </c>
      <c r="E10" s="30" t="s">
        <v>3</v>
      </c>
    </row>
    <row r="11" spans="1:5" x14ac:dyDescent="0.35">
      <c r="A11" s="69"/>
      <c r="B11" s="70"/>
      <c r="C11" s="31" t="s">
        <v>4</v>
      </c>
      <c r="D11" s="31" t="s">
        <v>4</v>
      </c>
      <c r="E11" s="30"/>
    </row>
    <row r="12" spans="1:5" x14ac:dyDescent="0.35">
      <c r="A12" s="2">
        <v>1</v>
      </c>
      <c r="B12" s="2">
        <v>2</v>
      </c>
      <c r="C12" s="3">
        <v>3</v>
      </c>
      <c r="D12" s="4">
        <v>4</v>
      </c>
      <c r="E12" s="33">
        <v>5</v>
      </c>
    </row>
    <row r="13" spans="1:5" x14ac:dyDescent="0.35">
      <c r="A13" s="5" t="s">
        <v>5</v>
      </c>
      <c r="B13" s="6" t="s">
        <v>6</v>
      </c>
      <c r="C13" s="7">
        <f>C14+C15+C21</f>
        <v>802823.52300000004</v>
      </c>
      <c r="D13" s="7">
        <f>D14+D15+D21</f>
        <v>2435771.0763999997</v>
      </c>
      <c r="E13" s="7">
        <f>C13+D13</f>
        <v>3238594.5993999997</v>
      </c>
    </row>
    <row r="14" spans="1:5" x14ac:dyDescent="0.35">
      <c r="A14" s="5" t="s">
        <v>7</v>
      </c>
      <c r="B14" s="8" t="s">
        <v>8</v>
      </c>
      <c r="C14" s="9">
        <v>19428.123000000003</v>
      </c>
      <c r="D14" s="9">
        <v>38856.246000000006</v>
      </c>
      <c r="E14" s="7">
        <f t="shared" ref="E14:E29" si="0">C14+D14</f>
        <v>58284.369000000006</v>
      </c>
    </row>
    <row r="15" spans="1:5" x14ac:dyDescent="0.35">
      <c r="A15" s="10" t="s">
        <v>9</v>
      </c>
      <c r="B15" s="11" t="s">
        <v>10</v>
      </c>
      <c r="C15" s="12">
        <f>C16+C17+C18+C19+C20</f>
        <v>405038</v>
      </c>
      <c r="D15" s="12">
        <f>D16+D17+D18+D19+D20</f>
        <v>1563688.5663999999</v>
      </c>
      <c r="E15" s="12">
        <f t="shared" si="0"/>
        <v>1968726.5663999999</v>
      </c>
    </row>
    <row r="16" spans="1:5" x14ac:dyDescent="0.35">
      <c r="A16" s="13" t="s">
        <v>11</v>
      </c>
      <c r="B16" s="14" t="s">
        <v>12</v>
      </c>
      <c r="C16" s="15">
        <v>46473</v>
      </c>
      <c r="D16" s="15">
        <v>163506.56640000001</v>
      </c>
      <c r="E16" s="7">
        <f t="shared" si="0"/>
        <v>209979.56640000001</v>
      </c>
    </row>
    <row r="17" spans="1:5" ht="30.75" customHeight="1" x14ac:dyDescent="0.35">
      <c r="A17" s="13" t="s">
        <v>13</v>
      </c>
      <c r="B17" s="16" t="s">
        <v>50</v>
      </c>
      <c r="C17" s="15">
        <v>165000</v>
      </c>
      <c r="D17" s="15">
        <v>678500</v>
      </c>
      <c r="E17" s="7">
        <f t="shared" si="0"/>
        <v>843500</v>
      </c>
    </row>
    <row r="18" spans="1:5" x14ac:dyDescent="0.35">
      <c r="A18" s="13" t="s">
        <v>14</v>
      </c>
      <c r="B18" s="17" t="s">
        <v>15</v>
      </c>
      <c r="C18" s="15">
        <v>0</v>
      </c>
      <c r="D18" s="15">
        <v>100000</v>
      </c>
      <c r="E18" s="7">
        <f t="shared" si="0"/>
        <v>100000</v>
      </c>
    </row>
    <row r="19" spans="1:5" x14ac:dyDescent="0.35">
      <c r="A19" s="13" t="s">
        <v>16</v>
      </c>
      <c r="B19" s="16" t="s">
        <v>52</v>
      </c>
      <c r="C19" s="15">
        <v>17300</v>
      </c>
      <c r="D19" s="15">
        <v>478182</v>
      </c>
      <c r="E19" s="7">
        <f t="shared" si="0"/>
        <v>495482</v>
      </c>
    </row>
    <row r="20" spans="1:5" x14ac:dyDescent="0.35">
      <c r="A20" s="13" t="s">
        <v>43</v>
      </c>
      <c r="B20" s="20" t="s">
        <v>51</v>
      </c>
      <c r="C20" s="15">
        <v>176265</v>
      </c>
      <c r="D20" s="15">
        <v>143500</v>
      </c>
      <c r="E20" s="7">
        <f>C20+D20</f>
        <v>319765</v>
      </c>
    </row>
    <row r="21" spans="1:5" ht="39" x14ac:dyDescent="0.35">
      <c r="A21" s="18" t="s">
        <v>17</v>
      </c>
      <c r="B21" s="11" t="s">
        <v>18</v>
      </c>
      <c r="C21" s="12">
        <f>C22+C23+C26+C24+C25</f>
        <v>378357.4</v>
      </c>
      <c r="D21" s="12">
        <f>D22+D23+D26+D24+D25</f>
        <v>833226.26399999997</v>
      </c>
      <c r="E21" s="12">
        <f t="shared" si="0"/>
        <v>1211583.6639999999</v>
      </c>
    </row>
    <row r="22" spans="1:5" x14ac:dyDescent="0.35">
      <c r="A22" s="19" t="s">
        <v>19</v>
      </c>
      <c r="B22" s="20" t="s">
        <v>12</v>
      </c>
      <c r="C22" s="15">
        <v>122357.4</v>
      </c>
      <c r="D22" s="15">
        <v>198726.26400000002</v>
      </c>
      <c r="E22" s="7">
        <f t="shared" si="0"/>
        <v>321083.66399999999</v>
      </c>
    </row>
    <row r="23" spans="1:5" ht="25" x14ac:dyDescent="0.35">
      <c r="A23" s="13" t="s">
        <v>20</v>
      </c>
      <c r="B23" s="17" t="s">
        <v>53</v>
      </c>
      <c r="C23" s="15">
        <v>30000</v>
      </c>
      <c r="D23" s="15">
        <v>30000</v>
      </c>
      <c r="E23" s="7">
        <f t="shared" si="0"/>
        <v>60000</v>
      </c>
    </row>
    <row r="24" spans="1:5" x14ac:dyDescent="0.35">
      <c r="A24" s="13" t="s">
        <v>21</v>
      </c>
      <c r="B24" s="17" t="s">
        <v>49</v>
      </c>
      <c r="C24" s="15">
        <v>0</v>
      </c>
      <c r="D24" s="15">
        <v>30000</v>
      </c>
      <c r="E24" s="7">
        <f t="shared" si="0"/>
        <v>30000</v>
      </c>
    </row>
    <row r="25" spans="1:5" ht="16.5" customHeight="1" x14ac:dyDescent="0.35">
      <c r="A25" s="19" t="s">
        <v>22</v>
      </c>
      <c r="B25" s="17" t="s">
        <v>55</v>
      </c>
      <c r="C25" s="15">
        <v>0</v>
      </c>
      <c r="D25" s="15">
        <v>300000</v>
      </c>
      <c r="E25" s="7">
        <f t="shared" si="0"/>
        <v>300000</v>
      </c>
    </row>
    <row r="26" spans="1:5" x14ac:dyDescent="0.35">
      <c r="A26" s="21" t="s">
        <v>23</v>
      </c>
      <c r="B26" s="22" t="s">
        <v>24</v>
      </c>
      <c r="C26" s="23">
        <v>226000</v>
      </c>
      <c r="D26" s="23">
        <v>274500</v>
      </c>
      <c r="E26" s="26">
        <f t="shared" si="0"/>
        <v>500500</v>
      </c>
    </row>
    <row r="27" spans="1:5" x14ac:dyDescent="0.35">
      <c r="A27" s="24" t="s">
        <v>25</v>
      </c>
      <c r="B27" s="25" t="s">
        <v>26</v>
      </c>
      <c r="C27" s="7">
        <f>C29*0.15</f>
        <v>28238.778449999998</v>
      </c>
      <c r="D27" s="7">
        <f>D29*0.15</f>
        <v>60163.36146</v>
      </c>
      <c r="E27" s="7">
        <f t="shared" si="0"/>
        <v>88402.139909999998</v>
      </c>
    </row>
    <row r="28" spans="1:5" x14ac:dyDescent="0.35">
      <c r="A28" s="5" t="s">
        <v>27</v>
      </c>
      <c r="B28" s="25" t="s">
        <v>28</v>
      </c>
      <c r="C28" s="26">
        <f>C13+C27</f>
        <v>831062.30145000003</v>
      </c>
      <c r="D28" s="26">
        <f>D13+D27</f>
        <v>2495934.4378599995</v>
      </c>
      <c r="E28" s="26">
        <f t="shared" si="0"/>
        <v>3326996.7393099996</v>
      </c>
    </row>
    <row r="29" spans="1:5" x14ac:dyDescent="0.35">
      <c r="A29" s="24" t="s">
        <v>29</v>
      </c>
      <c r="B29" s="27" t="s">
        <v>30</v>
      </c>
      <c r="C29" s="7">
        <f>C14+C16+C22</f>
        <v>188258.52299999999</v>
      </c>
      <c r="D29" s="7">
        <f>D14+D16+D22</f>
        <v>401089.07640000002</v>
      </c>
      <c r="E29" s="7">
        <f t="shared" si="0"/>
        <v>589347.59939999995</v>
      </c>
    </row>
    <row r="30" spans="1:5" x14ac:dyDescent="0.35">
      <c r="A30" s="24" t="s">
        <v>31</v>
      </c>
      <c r="B30" s="27" t="s">
        <v>32</v>
      </c>
      <c r="C30" s="7">
        <f>C31-E28</f>
        <v>20773003.26069</v>
      </c>
      <c r="D30" s="32"/>
      <c r="E30" s="32"/>
    </row>
    <row r="31" spans="1:5" x14ac:dyDescent="0.35">
      <c r="A31" s="24" t="s">
        <v>33</v>
      </c>
      <c r="B31" s="28" t="s">
        <v>56</v>
      </c>
      <c r="C31" s="7">
        <v>24100000</v>
      </c>
      <c r="D31" s="32"/>
      <c r="E31" s="32"/>
    </row>
    <row r="34" spans="1:10" x14ac:dyDescent="0.35">
      <c r="A34" s="35" t="s">
        <v>34</v>
      </c>
      <c r="B34" s="36"/>
      <c r="C34" s="37"/>
      <c r="D34" s="37"/>
      <c r="E34" s="37"/>
      <c r="F34" s="37"/>
      <c r="G34" s="37"/>
      <c r="H34" s="38"/>
      <c r="I34" s="38"/>
      <c r="J34" s="38"/>
    </row>
    <row r="35" spans="1:10" ht="15" thickBot="1" x14ac:dyDescent="0.4">
      <c r="A35" s="39"/>
      <c r="B35" s="40"/>
      <c r="C35" s="38"/>
      <c r="D35" s="38"/>
      <c r="E35" s="38"/>
      <c r="F35" s="38"/>
      <c r="G35" s="38"/>
      <c r="H35" s="38"/>
      <c r="I35" s="38"/>
      <c r="J35" s="38"/>
    </row>
    <row r="36" spans="1:10" x14ac:dyDescent="0.35">
      <c r="A36" s="41"/>
      <c r="B36" s="42" t="s">
        <v>2</v>
      </c>
      <c r="C36" s="72">
        <v>2023</v>
      </c>
      <c r="D36" s="73"/>
      <c r="E36" s="43">
        <v>2024</v>
      </c>
      <c r="F36" s="43"/>
      <c r="G36" s="72" t="s">
        <v>35</v>
      </c>
      <c r="H36" s="74"/>
      <c r="I36" s="67" t="s">
        <v>36</v>
      </c>
      <c r="J36" s="68"/>
    </row>
    <row r="37" spans="1:10" ht="26" x14ac:dyDescent="0.35">
      <c r="A37" s="44" t="s">
        <v>0</v>
      </c>
      <c r="B37" s="1" t="s">
        <v>37</v>
      </c>
      <c r="C37" s="31" t="s">
        <v>38</v>
      </c>
      <c r="D37" s="31" t="s">
        <v>39</v>
      </c>
      <c r="E37" s="31" t="s">
        <v>38</v>
      </c>
      <c r="F37" s="45" t="s">
        <v>39</v>
      </c>
      <c r="G37" s="31" t="s">
        <v>38</v>
      </c>
      <c r="H37" s="45" t="s">
        <v>39</v>
      </c>
      <c r="I37" s="31" t="s">
        <v>38</v>
      </c>
      <c r="J37" s="46" t="s">
        <v>39</v>
      </c>
    </row>
    <row r="38" spans="1:10" x14ac:dyDescent="0.35">
      <c r="A38" s="47">
        <v>1</v>
      </c>
      <c r="B38" s="49" t="s">
        <v>40</v>
      </c>
      <c r="C38" s="48">
        <f>C28</f>
        <v>831062.30145000003</v>
      </c>
      <c r="D38" s="50">
        <v>100</v>
      </c>
      <c r="E38" s="48">
        <f>D28</f>
        <v>2495934.4378599995</v>
      </c>
      <c r="F38" s="50">
        <v>100</v>
      </c>
      <c r="G38" s="48">
        <f>I38-E38-C38</f>
        <v>20773003.26069</v>
      </c>
      <c r="H38" s="51">
        <v>100</v>
      </c>
      <c r="I38" s="50">
        <v>24100000</v>
      </c>
      <c r="J38" s="52">
        <v>100</v>
      </c>
    </row>
    <row r="39" spans="1:10" x14ac:dyDescent="0.35">
      <c r="A39" s="53" t="s">
        <v>7</v>
      </c>
      <c r="B39" s="54" t="s">
        <v>41</v>
      </c>
      <c r="C39" s="55">
        <f>C38*0.7</f>
        <v>581743.61101500003</v>
      </c>
      <c r="D39" s="56">
        <v>70</v>
      </c>
      <c r="E39" s="55">
        <f>E38*0.7</f>
        <v>1747154.1065019995</v>
      </c>
      <c r="F39" s="57">
        <v>70</v>
      </c>
      <c r="G39" s="55">
        <f>G38*0.7</f>
        <v>14541102.282482998</v>
      </c>
      <c r="H39" s="58">
        <v>70</v>
      </c>
      <c r="I39" s="56">
        <f>I38*0.7</f>
        <v>16870000</v>
      </c>
      <c r="J39" s="59">
        <v>70</v>
      </c>
    </row>
    <row r="40" spans="1:10" x14ac:dyDescent="0.35">
      <c r="A40" s="53" t="s">
        <v>9</v>
      </c>
      <c r="B40" s="60" t="s">
        <v>42</v>
      </c>
      <c r="C40" s="55">
        <f>C38*0.3</f>
        <v>249318.690435</v>
      </c>
      <c r="D40" s="61">
        <v>30</v>
      </c>
      <c r="E40" s="55">
        <f>E38*0.3</f>
        <v>748780.33135799982</v>
      </c>
      <c r="F40" s="62">
        <v>30</v>
      </c>
      <c r="G40" s="55">
        <f>G38*0.3</f>
        <v>6231900.9782069996</v>
      </c>
      <c r="H40" s="58">
        <v>30</v>
      </c>
      <c r="I40" s="61">
        <f>I38*0.3</f>
        <v>7230000</v>
      </c>
      <c r="J40" s="59">
        <v>30</v>
      </c>
    </row>
  </sheetData>
  <mergeCells count="7">
    <mergeCell ref="C2:E3"/>
    <mergeCell ref="I36:J36"/>
    <mergeCell ref="A9:A11"/>
    <mergeCell ref="B9:B11"/>
    <mergeCell ref="C9:D9"/>
    <mergeCell ref="C36:D36"/>
    <mergeCell ref="G36:H3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HXU5DPSK444F-947444548-18082</_dlc_DocId>
    <_dlc_DocIdUrl xmlns="aff8a95a-bdca-4bd1-9f28-df5ebd643b89">
      <Url>https://kontor.rik.ee/sm/_layouts/15/DocIdRedir.aspx?ID=HXU5DPSK444F-947444548-18082</Url>
      <Description>HXU5DPSK444F-947444548-18082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2EE81A-7820-4E83-B2CE-BE543A84FA2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2EE29D-4C60-4AB0-A438-C1BB93F4F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C3177A-96CA-47D8-86A8-BBB1C91FC086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4.xml><?xml version="1.0" encoding="utf-8"?>
<ds:datastoreItem xmlns:ds="http://schemas.openxmlformats.org/officeDocument/2006/customXml" ds:itemID="{2D249709-AB18-418B-B2A5-376B7E9199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Ney</dc:creator>
  <cp:lastModifiedBy>Terry Ney</cp:lastModifiedBy>
  <dcterms:created xsi:type="dcterms:W3CDTF">2022-12-13T11:23:38Z</dcterms:created>
  <dcterms:modified xsi:type="dcterms:W3CDTF">2023-04-19T04:20:38Z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0x01010079F7799B0CFE894F884EAB1620C1FEAE</vt:lpwstr>
  </property>
  <property fmtid="{D5CDD505-2E9C-101B-9397-08002B2CF9AE}" pid="3" name="_dlc_DocIdItemGuid">
    <vt:lpwstr>f789484c-34ca-4bc6-b28c-a42f3e2fd604</vt:lpwstr>
  </property>
</Properties>
</file>